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<sst xmlns="http://schemas.openxmlformats.org/spreadsheetml/2006/main" count="832" uniqueCount="66">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</sst>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3" sqref="M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C7+E7+K7-AG16-AG25</f>
        <v>-1976.5000000000146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55640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>
        <v>6774.6</v>
      </c>
      <c r="I8" s="173">
        <v>18320.1</v>
      </c>
      <c r="J8" s="173">
        <v>9346.5</v>
      </c>
      <c r="K8" s="173">
        <v>4163.1</v>
      </c>
      <c r="L8" s="173">
        <v>3842.9</v>
      </c>
      <c r="M8" s="173">
        <v>2841.4</v>
      </c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25104.60662000018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7572.599999999999</v>
      </c>
      <c r="I9" s="179">
        <f t="shared" si="0"/>
        <v>17610.3</v>
      </c>
      <c r="J9" s="179">
        <f t="shared" si="0"/>
        <v>1040.1999999999998</v>
      </c>
      <c r="K9" s="179">
        <f t="shared" si="0"/>
        <v>3916.2</v>
      </c>
      <c r="L9" s="179">
        <f t="shared" si="0"/>
        <v>20420.800000000003</v>
      </c>
      <c r="M9" s="179">
        <f t="shared" si="0"/>
        <v>6946.700000000001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92410</v>
      </c>
      <c r="AH9" s="179">
        <f>AH10+AH15+AH24+AH33+AH47+AH52+AH54+AH61+AH62+AH71+AH72+AH76+AH88+AH81+AH83+AH82+AH69+AH89+AH91+AH90+AH70+AH40+AH92</f>
        <v>164303.46300000005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>
        <v>47.1</v>
      </c>
      <c r="I10" s="139">
        <v>26.1</v>
      </c>
      <c r="J10" s="139">
        <v>10.5</v>
      </c>
      <c r="K10" s="180">
        <v>1831.8</v>
      </c>
      <c r="L10" s="139">
        <v>362.6</v>
      </c>
      <c r="M10" s="139">
        <v>5112.3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9016.7</v>
      </c>
      <c r="AH10" s="139">
        <f>B10+C10-AG10</f>
        <v>16627.699999999997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>
        <v>1788.6</v>
      </c>
      <c r="L11" s="139">
        <v>354.1</v>
      </c>
      <c r="M11" s="139">
        <v>5063.8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8301</v>
      </c>
      <c r="AH11" s="139">
        <f>B11+C11-AG11</f>
        <v>14927.100000000006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>
        <v>23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94.3</v>
      </c>
      <c r="AH12" s="139">
        <f>B12+C12-AG12</f>
        <v>38.8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24.1</v>
      </c>
      <c r="I14" s="139">
        <f t="shared" si="2"/>
        <v>26.1</v>
      </c>
      <c r="J14" s="139">
        <f t="shared" si="2"/>
        <v>10.5</v>
      </c>
      <c r="K14" s="139">
        <f t="shared" si="2"/>
        <v>43.200000000000045</v>
      </c>
      <c r="L14" s="139">
        <f t="shared" si="2"/>
        <v>8.5</v>
      </c>
      <c r="M14" s="139">
        <f t="shared" si="2"/>
        <v>48.5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621.4000000000001</v>
      </c>
      <c r="AH14" s="139">
        <f>AH10-AH11-AH12-AH13</f>
        <v>1661.7999999999913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>
        <f>956.3+88.2</f>
        <v>1044.5</v>
      </c>
      <c r="I15" s="139">
        <v>636.8</v>
      </c>
      <c r="J15" s="139">
        <f>447.5+19.9+0.1</f>
        <v>467.5</v>
      </c>
      <c r="K15" s="139">
        <f>5.4+1.9</f>
        <v>7.300000000000001</v>
      </c>
      <c r="L15" s="139">
        <f>5305.9+671.5</f>
        <v>5977.4</v>
      </c>
      <c r="M15" s="139">
        <f>4657.2</f>
        <v>4657.2</v>
      </c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19017.199999999997</v>
      </c>
      <c r="AH15" s="139">
        <f aca="true" t="shared" si="3" ref="AH15:AH31">B15+C15-AG15</f>
        <v>51894.600000000035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>
        <v>88.2</v>
      </c>
      <c r="I16" s="148"/>
      <c r="J16" s="148"/>
      <c r="K16" s="148"/>
      <c r="L16" s="148">
        <v>671.5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5638.8</v>
      </c>
      <c r="AH16" s="147">
        <f t="shared" si="3"/>
        <v>7391.400000000002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>
        <f>42.4+88.2</f>
        <v>130.6</v>
      </c>
      <c r="I17" s="139"/>
      <c r="J17" s="139"/>
      <c r="K17" s="139"/>
      <c r="L17" s="139">
        <f>5282.4+671.5</f>
        <v>5953.9</v>
      </c>
      <c r="M17" s="139">
        <v>4513.4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16584.9</v>
      </c>
      <c r="AH17" s="139">
        <f t="shared" si="3"/>
        <v>29836.65999999998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>
        <v>0.5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0.5</v>
      </c>
      <c r="AH18" s="139">
        <f t="shared" si="3"/>
        <v>14.100000000000001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>
        <v>23.1</v>
      </c>
      <c r="I19" s="139"/>
      <c r="J19" s="139"/>
      <c r="K19" s="139"/>
      <c r="L19" s="139"/>
      <c r="M19" s="139">
        <v>10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33.3</v>
      </c>
      <c r="AH19" s="139">
        <f t="shared" si="3"/>
        <v>2447.199999999998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>
        <v>132.3</v>
      </c>
      <c r="I20" s="139">
        <v>525.1</v>
      </c>
      <c r="J20" s="139">
        <f>375.5+19.9+0.1</f>
        <v>395.5</v>
      </c>
      <c r="K20" s="139">
        <v>1.9</v>
      </c>
      <c r="L20" s="139">
        <v>9</v>
      </c>
      <c r="M20" s="139">
        <v>29.3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1271.8</v>
      </c>
      <c r="AH20" s="139">
        <f t="shared" si="3"/>
        <v>7622.7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>
        <f>114.8+47.7</f>
        <v>162.5</v>
      </c>
      <c r="I21" s="139"/>
      <c r="J21" s="139"/>
      <c r="K21" s="139"/>
      <c r="L21" s="139"/>
      <c r="M21" s="139">
        <f>65.2+24.1</f>
        <v>89.30000000000001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251.8</v>
      </c>
      <c r="AH21" s="139">
        <f t="shared" si="3"/>
        <v>1323.8999999999999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596</v>
      </c>
      <c r="I23" s="139">
        <f t="shared" si="4"/>
        <v>111.69999999999993</v>
      </c>
      <c r="J23" s="139">
        <f t="shared" si="4"/>
        <v>71.5</v>
      </c>
      <c r="K23" s="139">
        <f t="shared" si="4"/>
        <v>5.4</v>
      </c>
      <c r="L23" s="139">
        <f t="shared" si="4"/>
        <v>14.5</v>
      </c>
      <c r="M23" s="139">
        <f t="shared" si="4"/>
        <v>15.200000000000173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874.9</v>
      </c>
      <c r="AH23" s="139">
        <f>B23+C23-AG23</f>
        <v>10649.999999999998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>
        <f>954.5+699.4</f>
        <v>1653.9</v>
      </c>
      <c r="I24" s="139"/>
      <c r="J24" s="139">
        <v>0.9</v>
      </c>
      <c r="K24" s="139">
        <v>64.6</v>
      </c>
      <c r="L24" s="139">
        <f>1017.2+6668.8</f>
        <v>7686</v>
      </c>
      <c r="M24" s="139">
        <f>996.5+3982.6</f>
        <v>4979.1</v>
      </c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15534.5</v>
      </c>
      <c r="AH24" s="139">
        <f t="shared" si="3"/>
        <v>36994.86300000002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>
        <v>699.4</v>
      </c>
      <c r="I25" s="148"/>
      <c r="J25" s="148">
        <v>0.9</v>
      </c>
      <c r="K25" s="148"/>
      <c r="L25" s="148">
        <v>6668.8</v>
      </c>
      <c r="M25" s="148">
        <v>3982.6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12501.7</v>
      </c>
      <c r="AH25" s="147">
        <f t="shared" si="3"/>
        <v>4693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1653.9</v>
      </c>
      <c r="I32" s="139">
        <f t="shared" si="5"/>
        <v>0</v>
      </c>
      <c r="J32" s="139">
        <f t="shared" si="5"/>
        <v>0.9</v>
      </c>
      <c r="K32" s="139">
        <f t="shared" si="5"/>
        <v>64.6</v>
      </c>
      <c r="L32" s="139">
        <f t="shared" si="5"/>
        <v>7686</v>
      </c>
      <c r="M32" s="139">
        <f t="shared" si="5"/>
        <v>4979.1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15534.5</v>
      </c>
      <c r="AH32" s="139">
        <f>AH24-AH30</f>
        <v>36904.06300000002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>
        <v>647.3</v>
      </c>
      <c r="I33" s="139"/>
      <c r="J33" s="139">
        <v>146.2</v>
      </c>
      <c r="K33" s="139"/>
      <c r="L33" s="139">
        <v>976.5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1770</v>
      </c>
      <c r="AH33" s="139">
        <f aca="true" t="shared" si="6" ref="AH33:AH38">B33+C33-AG33</f>
        <v>1400.1000000000004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>
        <v>121.3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121.3</v>
      </c>
      <c r="AH34" s="139">
        <f t="shared" si="6"/>
        <v>271.4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>
        <v>0.9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0.9</v>
      </c>
      <c r="AH36" s="139">
        <f t="shared" si="6"/>
        <v>73.8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>
        <v>494.9</v>
      </c>
      <c r="I37" s="139"/>
      <c r="J37" s="139">
        <v>146.2</v>
      </c>
      <c r="K37" s="139"/>
      <c r="L37" s="139">
        <v>852.6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1493.6999999999998</v>
      </c>
      <c r="AH37" s="139">
        <f t="shared" si="6"/>
        <v>841.8000000000002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152.39999999999998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1.7000000000000455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154.10000000000002</v>
      </c>
      <c r="AH39" s="139">
        <f>AH33-AH34-AH36-AH38-AH35-AH37</f>
        <v>144.60000000000014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>
        <v>521.9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561.1999999999999</v>
      </c>
      <c r="AH40" s="139">
        <f aca="true" t="shared" si="8" ref="AH40:AH45">B40+C40-AG40</f>
        <v>1142.9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>
        <v>495.5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495.5</v>
      </c>
      <c r="AH41" s="139">
        <f t="shared" si="8"/>
        <v>906.4999999999993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>
        <v>8.1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8.1</v>
      </c>
      <c r="AH43" s="139">
        <f t="shared" si="8"/>
        <v>5.200000000000005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4</v>
      </c>
      <c r="AH44" s="139">
        <f t="shared" si="8"/>
        <v>169.10000000000005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18.299999999999976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52.699999999999974</v>
      </c>
      <c r="AH46" s="139">
        <f>AH40-AH41-AH42-AH43-AH44-AH45</f>
        <v>62.100000000000705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>
        <v>1.8</v>
      </c>
      <c r="I47" s="152">
        <v>275.5</v>
      </c>
      <c r="J47" s="152">
        <v>317</v>
      </c>
      <c r="K47" s="152">
        <v>1.4</v>
      </c>
      <c r="L47" s="152">
        <v>24.8</v>
      </c>
      <c r="M47" s="152">
        <v>61.7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2315.5</v>
      </c>
      <c r="AH47" s="139">
        <f>B47+C47-AG47</f>
        <v>8753.7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>
        <v>1.8</v>
      </c>
      <c r="I49" s="139">
        <f>223.8+10+38.2</f>
        <v>272</v>
      </c>
      <c r="J49" s="139">
        <v>307.2</v>
      </c>
      <c r="K49" s="139">
        <v>1.4</v>
      </c>
      <c r="L49" s="139">
        <v>24.8</v>
      </c>
      <c r="M49" s="139">
        <v>61.7</v>
      </c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2228.3</v>
      </c>
      <c r="AH49" s="139">
        <f>B49+C49-AG49</f>
        <v>7191.7000000000035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3.5</v>
      </c>
      <c r="J51" s="139">
        <f t="shared" si="10"/>
        <v>9.800000000000011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87.19999999999983</v>
      </c>
      <c r="AH51" s="139">
        <f>AH47-AH49-AH48</f>
        <v>1403.3999999999974</v>
      </c>
      <c r="AJ51" s="141"/>
    </row>
    <row r="52" spans="1:36" s="140" customFormat="1" ht="15" customHeight="1">
      <c r="A52" s="143" t="s">
        <v>0</v>
      </c>
      <c r="B52" s="138">
        <f>12178.3-243-100</f>
        <v>11835.3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>
        <v>2138.3</v>
      </c>
      <c r="I52" s="139">
        <v>316.7</v>
      </c>
      <c r="J52" s="139">
        <v>8.7</v>
      </c>
      <c r="K52" s="139">
        <v>5.2</v>
      </c>
      <c r="L52" s="139">
        <v>1499.8</v>
      </c>
      <c r="M52" s="139">
        <v>122.3</v>
      </c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6242.599999999999</v>
      </c>
      <c r="AH52" s="139">
        <f aca="true" t="shared" si="11" ref="AH52:AH59">B52+C52-AG52</f>
        <v>8579.699999999997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>
        <v>47.9</v>
      </c>
      <c r="J53" s="139">
        <v>8.7</v>
      </c>
      <c r="K53" s="139"/>
      <c r="L53" s="139"/>
      <c r="M53" s="139">
        <v>62.1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914.8000000000001</v>
      </c>
      <c r="AH53" s="139">
        <f t="shared" si="11"/>
        <v>948.1999999999995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>
        <v>148.4</v>
      </c>
      <c r="J54" s="139"/>
      <c r="K54" s="139"/>
      <c r="L54" s="139">
        <v>519.2</v>
      </c>
      <c r="M54" s="139">
        <v>43</v>
      </c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1049.6</v>
      </c>
      <c r="AH54" s="139">
        <f t="shared" si="11"/>
        <v>2195.9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>
        <v>120.7</v>
      </c>
      <c r="J55" s="139"/>
      <c r="K55" s="139"/>
      <c r="L55" s="139">
        <v>413.3</v>
      </c>
      <c r="M55" s="139">
        <v>43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581.3</v>
      </c>
      <c r="AH55" s="139">
        <f t="shared" si="11"/>
        <v>961.3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27.700000000000003</v>
      </c>
      <c r="J60" s="139">
        <f t="shared" si="12"/>
        <v>0</v>
      </c>
      <c r="K60" s="139">
        <f t="shared" si="12"/>
        <v>0</v>
      </c>
      <c r="L60" s="139">
        <f t="shared" si="12"/>
        <v>105.90000000000003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468.29999999999995</v>
      </c>
      <c r="AH60" s="139">
        <f>AH54-AH55-AH57-AH59-AH56-AH58</f>
        <v>975.6000000000001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>
        <v>20.4</v>
      </c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20.4</v>
      </c>
      <c r="AH61" s="139">
        <f aca="true" t="shared" si="14" ref="AH61:AH67">B61+C61-AG61</f>
        <v>126.89999999999998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>
        <v>175.2</v>
      </c>
      <c r="I62" s="139"/>
      <c r="J62" s="139">
        <v>42.8</v>
      </c>
      <c r="K62" s="139"/>
      <c r="L62" s="139">
        <v>902.9</v>
      </c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1317.9</v>
      </c>
      <c r="AH62" s="139">
        <f t="shared" si="14"/>
        <v>7878.4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>
        <v>703.6</v>
      </c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896.6</v>
      </c>
      <c r="AH63" s="139">
        <f t="shared" si="14"/>
        <v>2539.3999999999996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>
        <v>84.1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84.1</v>
      </c>
      <c r="AH65" s="139">
        <f t="shared" si="14"/>
        <v>945.8000000000001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>
        <v>0.4</v>
      </c>
      <c r="I66" s="139"/>
      <c r="J66" s="139">
        <v>17.9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18.299999999999997</v>
      </c>
      <c r="AH66" s="139">
        <f t="shared" si="14"/>
        <v>116.69999999999997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90.69999999999999</v>
      </c>
      <c r="I68" s="139">
        <f t="shared" si="15"/>
        <v>0</v>
      </c>
      <c r="J68" s="139">
        <f t="shared" si="15"/>
        <v>24.9</v>
      </c>
      <c r="K68" s="139">
        <f t="shared" si="15"/>
        <v>0</v>
      </c>
      <c r="L68" s="139">
        <f t="shared" si="15"/>
        <v>199.29999999999995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318.9</v>
      </c>
      <c r="AH68" s="139">
        <f>AH62-AH63-AH66-AH67-AH65-AH64</f>
        <v>3400.8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>
        <v>719.5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719.5</v>
      </c>
      <c r="AH71" s="181">
        <f t="shared" si="16"/>
        <v>739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>
        <v>65.9</v>
      </c>
      <c r="I72" s="139"/>
      <c r="J72" s="139">
        <v>26.2</v>
      </c>
      <c r="K72" s="139">
        <v>1.7</v>
      </c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274</v>
      </c>
      <c r="AH72" s="181">
        <f t="shared" si="16"/>
        <v>3928.3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>
        <f>60+4.8</f>
        <v>64.8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75.89999999999999</v>
      </c>
      <c r="AH74" s="181">
        <f t="shared" si="16"/>
        <v>640.5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>
        <v>1.4</v>
      </c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1.4</v>
      </c>
      <c r="AH75" s="181">
        <f t="shared" si="16"/>
        <v>149.39999999999998</v>
      </c>
      <c r="AJ75" s="141"/>
    </row>
    <row r="76" spans="1:36" s="192" customFormat="1" ht="15.75">
      <c r="A76" s="183" t="s">
        <v>48</v>
      </c>
      <c r="B76" s="138">
        <f>743.8+242.3-600</f>
        <v>386.0999999999999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>
        <v>117.4</v>
      </c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138.8</v>
      </c>
      <c r="AH76" s="181">
        <f t="shared" si="16"/>
        <v>291.09999999999985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>
        <v>115.1</v>
      </c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136</v>
      </c>
      <c r="AH77" s="181">
        <f t="shared" si="16"/>
        <v>80.49999999999997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13601.2+4158.2+817.2</f>
        <v>18576.600000000002</v>
      </c>
      <c r="C89" s="138">
        <v>828.5</v>
      </c>
      <c r="D89" s="139"/>
      <c r="E89" s="139"/>
      <c r="F89" s="139">
        <v>1551.1</v>
      </c>
      <c r="G89" s="139">
        <v>4423</v>
      </c>
      <c r="H89" s="139">
        <v>1571.7</v>
      </c>
      <c r="I89" s="139"/>
      <c r="J89" s="139"/>
      <c r="K89" s="139"/>
      <c r="L89" s="139">
        <v>1230.2</v>
      </c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8776</v>
      </c>
      <c r="AH89" s="139">
        <f t="shared" si="16"/>
        <v>10629.100000000002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>
        <v>1886.8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1886.8</v>
      </c>
      <c r="AH90" s="139">
        <f t="shared" si="16"/>
        <v>3773.5999999999995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33109.6+400+164.1-3215.3+0.1-117.2</f>
        <v>30341.299999999996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>
        <v>226.9</v>
      </c>
      <c r="I92" s="139">
        <v>16206.8</v>
      </c>
      <c r="J92" s="139"/>
      <c r="K92" s="139"/>
      <c r="L92" s="139"/>
      <c r="M92" s="139">
        <v>-8028.9</v>
      </c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22429.6</v>
      </c>
      <c r="AH92" s="139">
        <f t="shared" si="16"/>
        <v>7911.699999999997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7572.599999999999</v>
      </c>
      <c r="I94" s="187">
        <f t="shared" si="17"/>
        <v>17610.3</v>
      </c>
      <c r="J94" s="187">
        <f t="shared" si="17"/>
        <v>1040.1999999999998</v>
      </c>
      <c r="K94" s="187">
        <f t="shared" si="17"/>
        <v>3916.2</v>
      </c>
      <c r="L94" s="187">
        <f t="shared" si="17"/>
        <v>20420.800000000003</v>
      </c>
      <c r="M94" s="187">
        <f t="shared" si="17"/>
        <v>6946.700000000001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92410</v>
      </c>
      <c r="AH94" s="187">
        <f>AH10+AH15+AH24+AH33+AH47+AH52+AH54+AH61+AH62+AH69+AH71+AH72+AH76+AH81+AH82+AH83+AH88+AH89+AH90+AH91+AH70+AH40+AH92</f>
        <v>164303.46300000005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130.6</v>
      </c>
      <c r="I95" s="139">
        <f t="shared" si="18"/>
        <v>120.7</v>
      </c>
      <c r="J95" s="139">
        <f t="shared" si="18"/>
        <v>0</v>
      </c>
      <c r="K95" s="139">
        <f t="shared" si="18"/>
        <v>1903.6999999999998</v>
      </c>
      <c r="L95" s="139">
        <f t="shared" si="18"/>
        <v>8041.700000000001</v>
      </c>
      <c r="M95" s="139">
        <f t="shared" si="18"/>
        <v>9620.2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27116.600000000002</v>
      </c>
      <c r="AH95" s="139">
        <f>B95+C95-AG95</f>
        <v>49681.45999999998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220.5</v>
      </c>
      <c r="I96" s="139">
        <f t="shared" si="19"/>
        <v>573</v>
      </c>
      <c r="J96" s="139">
        <f t="shared" si="19"/>
        <v>422.09999999999997</v>
      </c>
      <c r="K96" s="139">
        <f t="shared" si="19"/>
        <v>1.9</v>
      </c>
      <c r="L96" s="139">
        <f t="shared" si="19"/>
        <v>9.9</v>
      </c>
      <c r="M96" s="139">
        <f t="shared" si="19"/>
        <v>91.4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2380.5000000000005</v>
      </c>
      <c r="AH96" s="139">
        <f>B96+C96-AG96</f>
        <v>9817.099999999999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0.5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1.4</v>
      </c>
      <c r="AH97" s="139">
        <f>B97+C97-AG97</f>
        <v>14.100000000000001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107.19999999999999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8.1</v>
      </c>
      <c r="M98" s="139">
        <f t="shared" si="21"/>
        <v>10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125.49999999999999</v>
      </c>
      <c r="AH98" s="139">
        <f>B98+C98-AG98</f>
        <v>3466.699999999998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659.2</v>
      </c>
      <c r="I99" s="139">
        <f t="shared" si="22"/>
        <v>272</v>
      </c>
      <c r="J99" s="139">
        <f t="shared" si="22"/>
        <v>453.4</v>
      </c>
      <c r="K99" s="139">
        <f t="shared" si="22"/>
        <v>2.8</v>
      </c>
      <c r="L99" s="139">
        <f t="shared" si="22"/>
        <v>877.4</v>
      </c>
      <c r="M99" s="139">
        <f t="shared" si="22"/>
        <v>151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3975.2000000000007</v>
      </c>
      <c r="AH99" s="139">
        <f>B99+C99-AG99</f>
        <v>10527.100000000004</v>
      </c>
    </row>
    <row r="100" spans="1:34" ht="12.75">
      <c r="A100" s="188" t="s">
        <v>35</v>
      </c>
      <c r="B100" s="189">
        <f>B94-B95-B96-B97-B98-B99</f>
        <v>115401.20000000001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6455.099999999999</v>
      </c>
      <c r="I100" s="190">
        <f t="shared" si="24"/>
        <v>16644.6</v>
      </c>
      <c r="J100" s="190">
        <f t="shared" si="24"/>
        <v>164.19999999999993</v>
      </c>
      <c r="K100" s="190">
        <f t="shared" si="24"/>
        <v>2007.8</v>
      </c>
      <c r="L100" s="190">
        <f t="shared" si="24"/>
        <v>11483.700000000003</v>
      </c>
      <c r="M100" s="190">
        <f t="shared" si="24"/>
        <v>-2925.9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58810.79999999999</v>
      </c>
      <c r="AH100" s="190">
        <f>AH94-AH95-AH96-AH97-AH98-AH99</f>
        <v>90797.00300000007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2019-07-05T11:45:00Z</cp:lastPrinted>
  <dcterms:created xsi:type="dcterms:W3CDTF">2002-11-05T08:53:00Z</dcterms:created>
  <dcterms:modified xsi:type="dcterms:W3CDTF">2019-07-12T11:08:30Z</dcterms:modified>
  <cp:category/>
  <cp:version/>
  <cp:contentType/>
  <cp:contentStatus/>
</cp:coreProperties>
</file>